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450" activeTab="0"/>
  </bookViews>
  <sheets>
    <sheet name="1.01.2016" sheetId="1" r:id="rId1"/>
  </sheets>
  <definedNames>
    <definedName name="_xlnm.Print_Titles" localSheetId="0">'1.01.2016'!$6:$6</definedName>
    <definedName name="_xlnm.Print_Area" localSheetId="0">'1.01.2016'!$A$1:$N$45</definedName>
  </definedNames>
  <calcPr fullCalcOnLoad="1" fullPrecision="0"/>
</workbook>
</file>

<file path=xl/sharedStrings.xml><?xml version="1.0" encoding="utf-8"?>
<sst xmlns="http://schemas.openxmlformats.org/spreadsheetml/2006/main" count="56" uniqueCount="43">
  <si>
    <t>Начальник ПФВ</t>
  </si>
  <si>
    <t>Науково-педагогичний персонал</t>
  </si>
  <si>
    <t>Педагогичний персонал</t>
  </si>
  <si>
    <t>Спеціалісти</t>
  </si>
  <si>
    <t>Робітники</t>
  </si>
  <si>
    <t>ЗАГАЛЬНИЙ ФОНД</t>
  </si>
  <si>
    <t>СПЕЦІАЛЬНИЙ ФОНД</t>
  </si>
  <si>
    <t>Погодинний фонд</t>
  </si>
  <si>
    <t>РАЗОМ ПО ВУЗу</t>
  </si>
  <si>
    <t>№ п/п</t>
  </si>
  <si>
    <t>Кількість штатних посад</t>
  </si>
  <si>
    <t>Надбавки (грн.)</t>
  </si>
  <si>
    <t>Назва категорій посад</t>
  </si>
  <si>
    <t>Разом надбавки і доплати</t>
  </si>
  <si>
    <t>Разом по загальному фонду</t>
  </si>
  <si>
    <t>Разом поспеціальному фонду</t>
  </si>
  <si>
    <t>Одеської Державної академії будівництва і архітектури</t>
  </si>
  <si>
    <t>Інші за умовами оплати праці віднесені до НПП</t>
  </si>
  <si>
    <t xml:space="preserve">Разом сума по окладах </t>
  </si>
  <si>
    <t>Фонд заробітної плати на місяць</t>
  </si>
  <si>
    <t>за поч. звання</t>
  </si>
  <si>
    <t>за висл. років</t>
  </si>
  <si>
    <t>за вчене звання</t>
  </si>
  <si>
    <t>за науков. ступінь</t>
  </si>
  <si>
    <t>інші</t>
  </si>
  <si>
    <t>Доплати по видам (грн.)</t>
  </si>
  <si>
    <t>АУП (ректор, проректори)</t>
  </si>
  <si>
    <t>АУП ( декани, та інші)</t>
  </si>
  <si>
    <t>за скл. напр., особл. умови</t>
  </si>
  <si>
    <t>Погодинний фонд (художні ВНЗ)</t>
  </si>
  <si>
    <t>Доп. на оздоров та щор.вин пед.прац.</t>
  </si>
  <si>
    <t>Індексація</t>
  </si>
  <si>
    <t>Ф.З. Болюх</t>
  </si>
  <si>
    <t>Бібліотека</t>
  </si>
  <si>
    <t>Разом по всіх категоріях</t>
  </si>
  <si>
    <t>А.В. Ковров</t>
  </si>
  <si>
    <t>Ректор</t>
  </si>
  <si>
    <t>Фонд заробітної плати на 2015р.</t>
  </si>
  <si>
    <t>Зведений ШТАТНИЙ РОЗПИС на 1.01.2016р.</t>
  </si>
  <si>
    <t>Нерозподілені видатки на підвищення заробітної плати</t>
  </si>
  <si>
    <t>Матеріальна доплмога на оздоровлення</t>
  </si>
  <si>
    <t>Головний бухгалтер</t>
  </si>
  <si>
    <t>К.Л. Фроліна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</si>
</sst>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E+00;\"/>
    <numFmt numFmtId="176" formatCode="0.00000"/>
    <numFmt numFmtId="177" formatCode="0.000000"/>
    <numFmt numFmtId="178" formatCode="0.0000000"/>
  </numFmts>
  <fonts count="5">
    <font>
      <sz val="12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1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2" fillId="0" borderId="3" xfId="0" applyFont="1" applyBorder="1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1"/>
  <sheetViews>
    <sheetView tabSelected="1" view="pageBreakPreview" zoomScale="75" zoomScaleNormal="65" zoomScaleSheetLayoutView="75" workbookViewId="0" topLeftCell="A4">
      <pane ySplit="1545" topLeftCell="BM19" activePane="bottomLeft" state="split"/>
      <selection pane="topLeft" activeCell="F5" sqref="F5"/>
      <selection pane="bottomLeft" activeCell="C33" sqref="C33"/>
    </sheetView>
  </sheetViews>
  <sheetFormatPr defaultColWidth="8.796875" defaultRowHeight="15"/>
  <cols>
    <col min="1" max="1" width="6.19921875" style="0" customWidth="1"/>
    <col min="2" max="2" width="45" style="0" customWidth="1"/>
    <col min="3" max="3" width="8.3984375" style="0" customWidth="1"/>
    <col min="4" max="4" width="9.19921875" style="0" customWidth="1"/>
    <col min="5" max="5" width="7" style="0" customWidth="1"/>
    <col min="6" max="6" width="11.19921875" style="0" bestFit="1" customWidth="1"/>
    <col min="7" max="7" width="7.59765625" style="0" customWidth="1"/>
    <col min="8" max="8" width="5.69921875" style="0" customWidth="1"/>
    <col min="9" max="9" width="7.09765625" style="0" customWidth="1"/>
    <col min="10" max="11" width="8.09765625" style="0" customWidth="1"/>
    <col min="12" max="12" width="8.3984375" style="0" customWidth="1"/>
    <col min="13" max="14" width="9.69921875" style="0" customWidth="1"/>
    <col min="15" max="15" width="10.59765625" style="0" bestFit="1" customWidth="1"/>
    <col min="16" max="16" width="12.59765625" style="0" customWidth="1"/>
    <col min="17" max="17" width="5.69921875" style="0" customWidth="1"/>
    <col min="18" max="18" width="6.3984375" style="0" customWidth="1"/>
    <col min="19" max="19" width="6.69921875" style="0" customWidth="1"/>
    <col min="20" max="20" width="3.8984375" style="0" customWidth="1"/>
    <col min="21" max="21" width="7.5" style="0" customWidth="1"/>
    <col min="22" max="22" width="5.69921875" style="0" customWidth="1"/>
    <col min="23" max="23" width="5.8984375" style="0" customWidth="1"/>
    <col min="24" max="24" width="7.69921875" style="0" customWidth="1"/>
    <col min="25" max="25" width="8" style="0" customWidth="1"/>
    <col min="26" max="26" width="10.59765625" style="0" bestFit="1" customWidth="1"/>
  </cols>
  <sheetData>
    <row r="1" spans="1:14" ht="15.7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0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4.5" customHeight="1">
      <c r="A4" s="60" t="s">
        <v>9</v>
      </c>
      <c r="B4" s="60" t="s">
        <v>12</v>
      </c>
      <c r="C4" s="60" t="s">
        <v>10</v>
      </c>
      <c r="D4" s="60" t="s">
        <v>18</v>
      </c>
      <c r="E4" s="55" t="s">
        <v>11</v>
      </c>
      <c r="F4" s="56"/>
      <c r="G4" s="56"/>
      <c r="H4" s="57"/>
      <c r="I4" s="55" t="s">
        <v>25</v>
      </c>
      <c r="J4" s="56"/>
      <c r="K4" s="57"/>
      <c r="L4" s="60" t="s">
        <v>13</v>
      </c>
      <c r="M4" s="60" t="s">
        <v>19</v>
      </c>
      <c r="N4" s="60" t="s">
        <v>37</v>
      </c>
    </row>
    <row r="5" spans="1:14" ht="56.25" customHeight="1">
      <c r="A5" s="61"/>
      <c r="B5" s="61"/>
      <c r="C5" s="61"/>
      <c r="D5" s="61"/>
      <c r="E5" s="20" t="s">
        <v>20</v>
      </c>
      <c r="F5" s="20" t="s">
        <v>28</v>
      </c>
      <c r="G5" s="20" t="s">
        <v>21</v>
      </c>
      <c r="H5" s="20" t="s">
        <v>24</v>
      </c>
      <c r="I5" s="20" t="s">
        <v>22</v>
      </c>
      <c r="J5" s="20" t="s">
        <v>23</v>
      </c>
      <c r="K5" s="20" t="s">
        <v>24</v>
      </c>
      <c r="L5" s="61"/>
      <c r="M5" s="62"/>
      <c r="N5" s="61"/>
    </row>
    <row r="6" spans="1:14" ht="15.75" customHeight="1">
      <c r="A6" s="21">
        <v>1</v>
      </c>
      <c r="B6" s="21">
        <f aca="true" t="shared" si="0" ref="B6:N6">A6+1</f>
        <v>2</v>
      </c>
      <c r="C6" s="21">
        <f t="shared" si="0"/>
        <v>3</v>
      </c>
      <c r="D6" s="21">
        <f t="shared" si="0"/>
        <v>4</v>
      </c>
      <c r="E6" s="21">
        <f t="shared" si="0"/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</row>
    <row r="7" spans="1:14" ht="15.75" customHeight="1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5" ht="15" customHeight="1">
      <c r="A8" s="4">
        <v>1</v>
      </c>
      <c r="B8" s="5" t="s">
        <v>26</v>
      </c>
      <c r="C8" s="10">
        <v>4</v>
      </c>
      <c r="D8" s="10">
        <f>4853+13104</f>
        <v>17957</v>
      </c>
      <c r="E8" s="10">
        <v>874</v>
      </c>
      <c r="F8" s="10">
        <v>1213</v>
      </c>
      <c r="G8" s="10">
        <f>1455.9+2620.8</f>
        <v>4077</v>
      </c>
      <c r="H8" s="10"/>
      <c r="I8" s="10">
        <f>1601.5+2882.9</f>
        <v>4484</v>
      </c>
      <c r="J8" s="10">
        <f>727.95+1528.8</f>
        <v>2257</v>
      </c>
      <c r="K8" s="10"/>
      <c r="L8" s="13">
        <f>SUM(E8:K8)</f>
        <v>12905</v>
      </c>
      <c r="M8" s="13">
        <f>SUM(D8:K8)</f>
        <v>30862</v>
      </c>
      <c r="N8" s="13">
        <f>M8*12</f>
        <v>370344</v>
      </c>
      <c r="O8" s="14"/>
    </row>
    <row r="9" spans="1:15" ht="15" customHeight="1">
      <c r="A9" s="4">
        <f>A8+1</f>
        <v>2</v>
      </c>
      <c r="B9" s="5" t="s">
        <v>27</v>
      </c>
      <c r="C9" s="10">
        <v>6</v>
      </c>
      <c r="D9" s="10">
        <v>25710</v>
      </c>
      <c r="E9" s="10">
        <v>857</v>
      </c>
      <c r="F9" s="10"/>
      <c r="G9" s="10">
        <v>6856</v>
      </c>
      <c r="H9" s="10"/>
      <c r="I9" s="10">
        <v>7113</v>
      </c>
      <c r="J9" s="10">
        <v>4285</v>
      </c>
      <c r="K9" s="10"/>
      <c r="L9" s="13">
        <f aca="true" t="shared" si="1" ref="L9:L16">SUM(E9:K9)</f>
        <v>19111</v>
      </c>
      <c r="M9" s="13">
        <f>SUM(D9:K9)</f>
        <v>44821</v>
      </c>
      <c r="N9" s="13">
        <f>M9*12</f>
        <v>537852</v>
      </c>
      <c r="O9" s="14"/>
    </row>
    <row r="10" spans="1:26" ht="15" customHeight="1">
      <c r="A10" s="4">
        <f>A9+1</f>
        <v>3</v>
      </c>
      <c r="B10" s="5" t="s">
        <v>1</v>
      </c>
      <c r="C10" s="32">
        <v>253.2</v>
      </c>
      <c r="D10" s="10">
        <v>941416</v>
      </c>
      <c r="E10" s="10">
        <v>4103</v>
      </c>
      <c r="F10" s="10"/>
      <c r="G10" s="10">
        <v>223968</v>
      </c>
      <c r="H10" s="10"/>
      <c r="I10" s="10">
        <v>189297</v>
      </c>
      <c r="J10" s="10">
        <v>115440</v>
      </c>
      <c r="K10" s="10">
        <f>3180+5218</f>
        <v>8398</v>
      </c>
      <c r="L10" s="13">
        <f t="shared" si="1"/>
        <v>541206</v>
      </c>
      <c r="M10" s="13">
        <f>SUM(D10:K10)</f>
        <v>1482622</v>
      </c>
      <c r="N10" s="13">
        <f>M10*12</f>
        <v>17791464</v>
      </c>
      <c r="O10" s="35">
        <f>SUM(M8:M10)</f>
        <v>1558305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>
      <c r="A11" s="4">
        <f>A10+1</f>
        <v>4</v>
      </c>
      <c r="B11" s="5" t="s">
        <v>17</v>
      </c>
      <c r="C11" s="10">
        <v>2</v>
      </c>
      <c r="D11" s="10">
        <v>5298</v>
      </c>
      <c r="E11" s="10"/>
      <c r="F11" s="10"/>
      <c r="G11" s="10">
        <v>311</v>
      </c>
      <c r="H11" s="10"/>
      <c r="I11" s="10"/>
      <c r="J11" s="10"/>
      <c r="K11" s="10"/>
      <c r="L11" s="13">
        <f t="shared" si="1"/>
        <v>311</v>
      </c>
      <c r="M11" s="13">
        <f>SUM(D11:K11)</f>
        <v>5609</v>
      </c>
      <c r="N11" s="13">
        <f>M11*12</f>
        <v>67308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15" ht="15" customHeight="1">
      <c r="A12" s="4">
        <f>A11+1</f>
        <v>5</v>
      </c>
      <c r="B12" s="8" t="s">
        <v>2</v>
      </c>
      <c r="C12" s="10"/>
      <c r="D12" s="32"/>
      <c r="E12" s="10"/>
      <c r="F12" s="10"/>
      <c r="G12" s="10"/>
      <c r="H12" s="10"/>
      <c r="I12" s="10"/>
      <c r="J12" s="10"/>
      <c r="K12" s="10"/>
      <c r="L12" s="13"/>
      <c r="M12" s="13"/>
      <c r="N12" s="13"/>
      <c r="O12" s="14"/>
    </row>
    <row r="13" spans="1:15" ht="15" customHeight="1">
      <c r="A13" s="4">
        <f>A12+1</f>
        <v>6</v>
      </c>
      <c r="B13" s="8" t="s">
        <v>3</v>
      </c>
      <c r="C13" s="10">
        <v>303</v>
      </c>
      <c r="D13" s="10">
        <v>529532</v>
      </c>
      <c r="E13" s="10"/>
      <c r="F13" s="10"/>
      <c r="G13" s="10">
        <v>1092</v>
      </c>
      <c r="H13" s="10"/>
      <c r="I13" s="10"/>
      <c r="J13" s="10"/>
      <c r="K13" s="10">
        <f>398.3+1231.6</f>
        <v>1630</v>
      </c>
      <c r="L13" s="13">
        <f t="shared" si="1"/>
        <v>2722</v>
      </c>
      <c r="M13" s="13">
        <f>SUM(D13:K13)</f>
        <v>532254</v>
      </c>
      <c r="N13" s="13">
        <f>M13*12</f>
        <v>6387048</v>
      </c>
      <c r="O13" s="14"/>
    </row>
    <row r="14" spans="1:15" ht="15" customHeight="1">
      <c r="A14" s="4"/>
      <c r="B14" s="8" t="s">
        <v>33</v>
      </c>
      <c r="C14" s="10">
        <v>26</v>
      </c>
      <c r="D14" s="10">
        <v>52441</v>
      </c>
      <c r="E14" s="10"/>
      <c r="F14" s="10">
        <v>26221</v>
      </c>
      <c r="G14" s="10">
        <v>7785</v>
      </c>
      <c r="H14" s="10"/>
      <c r="I14" s="10"/>
      <c r="J14" s="10"/>
      <c r="K14" s="10"/>
      <c r="L14" s="13">
        <f t="shared" si="1"/>
        <v>34006</v>
      </c>
      <c r="M14" s="13">
        <f>SUM(D14:K14)</f>
        <v>86447</v>
      </c>
      <c r="N14" s="13">
        <f>M14*12</f>
        <v>1037364</v>
      </c>
      <c r="O14" s="14"/>
    </row>
    <row r="15" spans="1:15" ht="15" customHeight="1">
      <c r="A15" s="4">
        <f>A13+1</f>
        <v>7</v>
      </c>
      <c r="B15" s="8" t="s">
        <v>4</v>
      </c>
      <c r="C15" s="10">
        <v>256</v>
      </c>
      <c r="D15" s="32">
        <v>353557</v>
      </c>
      <c r="E15" s="10"/>
      <c r="F15" s="10"/>
      <c r="G15" s="10"/>
      <c r="H15" s="10"/>
      <c r="I15" s="10"/>
      <c r="J15" s="10"/>
      <c r="K15" s="10">
        <v>15328</v>
      </c>
      <c r="L15" s="13">
        <f t="shared" si="1"/>
        <v>15328</v>
      </c>
      <c r="M15" s="13">
        <f>SUM(D15:K15)</f>
        <v>368885</v>
      </c>
      <c r="N15" s="13">
        <f>M15*12</f>
        <v>4426620</v>
      </c>
      <c r="O15" s="14"/>
    </row>
    <row r="16" spans="1:15" ht="15" customHeight="1">
      <c r="A16" s="4"/>
      <c r="B16" s="39" t="s">
        <v>34</v>
      </c>
      <c r="C16" s="32">
        <f>SUM(C8:C15)</f>
        <v>850.2</v>
      </c>
      <c r="D16" s="10">
        <f>SUM(D8:D15)</f>
        <v>1925911</v>
      </c>
      <c r="E16" s="10">
        <f>SUM(E8:E15)</f>
        <v>5834</v>
      </c>
      <c r="F16" s="10">
        <f>SUM(F8:F15)</f>
        <v>27434</v>
      </c>
      <c r="G16" s="10">
        <f>SUM(G8:G15)</f>
        <v>244089</v>
      </c>
      <c r="H16" s="10"/>
      <c r="I16" s="10">
        <f>SUM(I8:I15)</f>
        <v>200894</v>
      </c>
      <c r="J16" s="10">
        <f>SUM(J8:J15)</f>
        <v>121982</v>
      </c>
      <c r="K16" s="10">
        <f>SUM(K8:K15)</f>
        <v>25356</v>
      </c>
      <c r="L16" s="13">
        <f t="shared" si="1"/>
        <v>625589</v>
      </c>
      <c r="M16" s="13">
        <f>SUM(D16:K16)</f>
        <v>2551500</v>
      </c>
      <c r="N16" s="13">
        <f>M16*12</f>
        <v>30618000</v>
      </c>
      <c r="O16" s="14"/>
    </row>
    <row r="17" spans="1:15" ht="15" customHeight="1">
      <c r="A17" s="4">
        <f>A15+1</f>
        <v>8</v>
      </c>
      <c r="B17" s="39" t="s">
        <v>31</v>
      </c>
      <c r="C17" s="32"/>
      <c r="D17" s="10"/>
      <c r="E17" s="10"/>
      <c r="F17" s="10"/>
      <c r="G17" s="10"/>
      <c r="H17" s="10"/>
      <c r="I17" s="10"/>
      <c r="J17" s="10"/>
      <c r="K17" s="10"/>
      <c r="L17" s="13"/>
      <c r="M17" s="13"/>
      <c r="N17" s="13"/>
      <c r="O17" s="14"/>
    </row>
    <row r="18" spans="1:15" ht="15" customHeight="1">
      <c r="A18" s="4">
        <f>A17+1</f>
        <v>9</v>
      </c>
      <c r="B18" s="30" t="s">
        <v>29</v>
      </c>
      <c r="C18" s="36"/>
      <c r="D18" s="9"/>
      <c r="E18" s="9"/>
      <c r="F18" s="11"/>
      <c r="G18" s="9"/>
      <c r="H18" s="11"/>
      <c r="I18" s="11"/>
      <c r="J18" s="11"/>
      <c r="K18" s="9"/>
      <c r="L18" s="13"/>
      <c r="M18" s="13"/>
      <c r="N18" s="13"/>
      <c r="O18" s="14"/>
    </row>
    <row r="19" spans="1:15" ht="15" customHeight="1">
      <c r="A19" s="4">
        <f>A18+1</f>
        <v>10</v>
      </c>
      <c r="B19" s="30" t="s">
        <v>40</v>
      </c>
      <c r="C19" s="36"/>
      <c r="D19" s="9"/>
      <c r="E19" s="9"/>
      <c r="F19" s="11"/>
      <c r="G19" s="9"/>
      <c r="H19" s="11"/>
      <c r="I19" s="11"/>
      <c r="J19" s="11"/>
      <c r="K19" s="9"/>
      <c r="L19" s="13"/>
      <c r="M19" s="13"/>
      <c r="N19" s="13">
        <v>1042800</v>
      </c>
      <c r="O19" s="14"/>
    </row>
    <row r="20" spans="1:15" ht="15" customHeight="1">
      <c r="A20" s="4">
        <f>A19+1</f>
        <v>11</v>
      </c>
      <c r="B20" s="30" t="s">
        <v>30</v>
      </c>
      <c r="C20" s="36"/>
      <c r="D20" s="9"/>
      <c r="E20" s="9"/>
      <c r="F20" s="11"/>
      <c r="G20" s="9"/>
      <c r="H20" s="11"/>
      <c r="I20" s="11"/>
      <c r="J20" s="11"/>
      <c r="K20" s="9"/>
      <c r="L20" s="13"/>
      <c r="M20" s="13"/>
      <c r="N20" s="13"/>
      <c r="O20" s="14"/>
    </row>
    <row r="21" spans="1:15" ht="30" customHeight="1">
      <c r="A21" s="4">
        <f>A20+1</f>
        <v>12</v>
      </c>
      <c r="B21" s="38" t="s">
        <v>39</v>
      </c>
      <c r="C21" s="37"/>
      <c r="D21" s="9"/>
      <c r="E21" s="9"/>
      <c r="F21" s="11"/>
      <c r="G21" s="9"/>
      <c r="H21" s="11"/>
      <c r="I21" s="11"/>
      <c r="J21" s="11"/>
      <c r="K21" s="9"/>
      <c r="L21" s="13"/>
      <c r="M21" s="13"/>
      <c r="N21" s="13">
        <f>1622600</f>
        <v>1622600</v>
      </c>
      <c r="O21" s="34"/>
    </row>
    <row r="22" spans="1:16" ht="15" customHeight="1">
      <c r="A22" s="7"/>
      <c r="B22" s="8" t="s">
        <v>14</v>
      </c>
      <c r="C22" s="12">
        <f>SUM(C16:C21)</f>
        <v>850.2</v>
      </c>
      <c r="D22" s="9">
        <f>SUM(D16:D21)</f>
        <v>1925911</v>
      </c>
      <c r="E22" s="9">
        <f>SUM(E16:E21)</f>
        <v>5834</v>
      </c>
      <c r="F22" s="9">
        <f>SUM(F16:F21)</f>
        <v>27434</v>
      </c>
      <c r="G22" s="9">
        <f>SUM(G16:G21)</f>
        <v>244089</v>
      </c>
      <c r="H22" s="9"/>
      <c r="I22" s="9">
        <f aca="true" t="shared" si="2" ref="I22:N22">SUM(I16:I21)</f>
        <v>200894</v>
      </c>
      <c r="J22" s="9">
        <f t="shared" si="2"/>
        <v>121982</v>
      </c>
      <c r="K22" s="9">
        <f t="shared" si="2"/>
        <v>25356</v>
      </c>
      <c r="L22" s="9">
        <f t="shared" si="2"/>
        <v>625589</v>
      </c>
      <c r="M22" s="9">
        <f t="shared" si="2"/>
        <v>2551500</v>
      </c>
      <c r="N22" s="9">
        <f t="shared" si="2"/>
        <v>33283400</v>
      </c>
      <c r="O22" s="14"/>
      <c r="P22" s="14"/>
    </row>
    <row r="23" spans="1:15" ht="15" customHeight="1">
      <c r="A23" s="52" t="s">
        <v>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14"/>
    </row>
    <row r="24" spans="1:15" ht="15" customHeight="1">
      <c r="A24" s="4">
        <v>1</v>
      </c>
      <c r="B24" s="5" t="s">
        <v>26</v>
      </c>
      <c r="C24" s="10">
        <v>2</v>
      </c>
      <c r="D24" s="10">
        <v>8736</v>
      </c>
      <c r="E24" s="10"/>
      <c r="F24" s="10">
        <v>12008</v>
      </c>
      <c r="G24" s="10">
        <v>2184</v>
      </c>
      <c r="H24" s="10"/>
      <c r="I24" s="10">
        <v>2533</v>
      </c>
      <c r="J24" s="10">
        <v>1529</v>
      </c>
      <c r="K24" s="10"/>
      <c r="L24" s="13">
        <f>SUM(E24:K24)</f>
        <v>18254</v>
      </c>
      <c r="M24" s="13">
        <f>SUM(D24:K24)</f>
        <v>26990</v>
      </c>
      <c r="N24" s="13">
        <f>M24*12</f>
        <v>323880</v>
      </c>
      <c r="O24" s="14"/>
    </row>
    <row r="25" spans="1:29" ht="15" customHeight="1">
      <c r="A25" s="4">
        <f>A24+1</f>
        <v>2</v>
      </c>
      <c r="B25" s="5" t="s">
        <v>27</v>
      </c>
      <c r="C25" s="10">
        <v>3</v>
      </c>
      <c r="D25" s="10">
        <v>8570</v>
      </c>
      <c r="E25" s="10"/>
      <c r="F25" s="10">
        <v>1332</v>
      </c>
      <c r="G25" s="10">
        <v>2571</v>
      </c>
      <c r="H25" s="10"/>
      <c r="I25" s="10">
        <v>2143</v>
      </c>
      <c r="J25" s="10">
        <v>1286</v>
      </c>
      <c r="K25" s="10"/>
      <c r="L25" s="13">
        <f>SUM(E25:K25)</f>
        <v>7332</v>
      </c>
      <c r="M25" s="13">
        <f>SUM(D25:K25)</f>
        <v>15902</v>
      </c>
      <c r="N25" s="13">
        <f>M25*12</f>
        <v>190824</v>
      </c>
      <c r="O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31" ht="15" customHeight="1">
      <c r="A26" s="4">
        <f>A25+1</f>
        <v>3</v>
      </c>
      <c r="B26" s="5" t="s">
        <v>1</v>
      </c>
      <c r="C26" s="32">
        <v>220.5</v>
      </c>
      <c r="D26" s="10">
        <v>745591</v>
      </c>
      <c r="E26" s="10">
        <v>3774</v>
      </c>
      <c r="F26" s="10">
        <v>40000</v>
      </c>
      <c r="G26" s="10">
        <v>106379</v>
      </c>
      <c r="H26" s="10"/>
      <c r="I26" s="10">
        <v>63009</v>
      </c>
      <c r="J26" s="10">
        <v>46526</v>
      </c>
      <c r="K26" s="10">
        <f>334+6220</f>
        <v>6554</v>
      </c>
      <c r="L26" s="13">
        <f>SUM(E26:K26)</f>
        <v>266242</v>
      </c>
      <c r="M26" s="13">
        <f>SUM(D26:K26)</f>
        <v>1011833</v>
      </c>
      <c r="N26" s="13">
        <f>M26*12</f>
        <v>12141996</v>
      </c>
      <c r="O26" s="33">
        <f>SUM(M24:M26)</f>
        <v>1054725</v>
      </c>
      <c r="P26" s="14"/>
      <c r="Q26" s="3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24" ht="15" customHeight="1">
      <c r="A27" s="4">
        <f>A26+1</f>
        <v>4</v>
      </c>
      <c r="B27" s="5" t="s">
        <v>17</v>
      </c>
      <c r="C27" s="42"/>
      <c r="D27" s="16"/>
      <c r="E27" s="16"/>
      <c r="F27" s="42"/>
      <c r="G27" s="16"/>
      <c r="H27" s="42"/>
      <c r="I27" s="42"/>
      <c r="J27" s="42"/>
      <c r="K27" s="42"/>
      <c r="L27" s="42"/>
      <c r="M27" s="40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15" ht="15" customHeight="1">
      <c r="A28" s="4">
        <f>A27+1</f>
        <v>5</v>
      </c>
      <c r="B28" s="15" t="s">
        <v>2</v>
      </c>
      <c r="C28" s="43"/>
      <c r="D28" s="27"/>
      <c r="E28" s="27"/>
      <c r="F28" s="43"/>
      <c r="G28" s="27"/>
      <c r="H28" s="43"/>
      <c r="I28" s="43"/>
      <c r="J28" s="43"/>
      <c r="K28" s="43"/>
      <c r="L28" s="40"/>
      <c r="M28" s="40"/>
      <c r="N28" s="13"/>
      <c r="O28" s="14"/>
    </row>
    <row r="29" spans="1:15" ht="15" customHeight="1">
      <c r="A29" s="4">
        <f>A28+1</f>
        <v>6</v>
      </c>
      <c r="B29" s="8" t="s">
        <v>3</v>
      </c>
      <c r="C29" s="41">
        <v>78.75</v>
      </c>
      <c r="D29" s="10">
        <v>135669</v>
      </c>
      <c r="E29" s="10"/>
      <c r="F29" s="10">
        <v>38000</v>
      </c>
      <c r="G29" s="10">
        <v>608</v>
      </c>
      <c r="H29" s="40"/>
      <c r="I29" s="40"/>
      <c r="J29" s="40"/>
      <c r="K29" s="13"/>
      <c r="L29" s="13">
        <f>SUM(E29:K29)</f>
        <v>38608</v>
      </c>
      <c r="M29" s="13">
        <f>SUM(D29:K29)</f>
        <v>174277</v>
      </c>
      <c r="N29" s="13">
        <f>M29*12</f>
        <v>2091324</v>
      </c>
      <c r="O29" s="14"/>
    </row>
    <row r="30" spans="1:16" ht="15" customHeight="1">
      <c r="A30" s="4"/>
      <c r="B30" s="8" t="s">
        <v>33</v>
      </c>
      <c r="C30" s="10">
        <v>8</v>
      </c>
      <c r="D30" s="10">
        <v>15703</v>
      </c>
      <c r="E30" s="10"/>
      <c r="F30" s="10">
        <v>7852</v>
      </c>
      <c r="G30" s="10">
        <v>1793</v>
      </c>
      <c r="H30" s="40"/>
      <c r="I30" s="40"/>
      <c r="J30" s="40"/>
      <c r="K30" s="13"/>
      <c r="L30" s="13">
        <f>SUM(E30:K30)</f>
        <v>9645</v>
      </c>
      <c r="M30" s="13">
        <f>SUM(D30:K30)</f>
        <v>25348</v>
      </c>
      <c r="N30" s="13">
        <f>M30*12</f>
        <v>304176</v>
      </c>
      <c r="O30" s="14"/>
      <c r="P30" s="14"/>
    </row>
    <row r="31" spans="1:16" ht="15" customHeight="1">
      <c r="A31" s="4">
        <f>A29+1</f>
        <v>7</v>
      </c>
      <c r="B31" s="8" t="s">
        <v>4</v>
      </c>
      <c r="C31" s="10">
        <v>143</v>
      </c>
      <c r="D31" s="10">
        <v>197998</v>
      </c>
      <c r="E31" s="10"/>
      <c r="F31" s="10">
        <v>15000</v>
      </c>
      <c r="G31" s="10"/>
      <c r="H31" s="40"/>
      <c r="I31" s="40"/>
      <c r="J31" s="40"/>
      <c r="K31" s="10">
        <v>3152</v>
      </c>
      <c r="L31" s="13">
        <f>SUM(E31:K31)</f>
        <v>18152</v>
      </c>
      <c r="M31" s="13">
        <f>SUM(D31:K31)</f>
        <v>216150</v>
      </c>
      <c r="N31" s="13">
        <f>M31*12</f>
        <v>2593800</v>
      </c>
      <c r="O31" s="14">
        <f>SUM(M24:M26)</f>
        <v>1054725</v>
      </c>
      <c r="P31" s="14">
        <f>SUM(N24:N31)</f>
        <v>17646000</v>
      </c>
    </row>
    <row r="32" spans="1:16" ht="15" customHeight="1">
      <c r="A32" s="4"/>
      <c r="B32" s="39" t="s">
        <v>34</v>
      </c>
      <c r="C32" s="41">
        <f>SUM(C24:C31)</f>
        <v>455.25</v>
      </c>
      <c r="D32" s="10">
        <f aca="true" t="shared" si="3" ref="D32:N32">SUM(D24:D31)</f>
        <v>1112267</v>
      </c>
      <c r="E32" s="10">
        <f t="shared" si="3"/>
        <v>3774</v>
      </c>
      <c r="F32" s="10">
        <f t="shared" si="3"/>
        <v>114192</v>
      </c>
      <c r="G32" s="10">
        <f t="shared" si="3"/>
        <v>113535</v>
      </c>
      <c r="H32" s="10"/>
      <c r="I32" s="10">
        <f t="shared" si="3"/>
        <v>67685</v>
      </c>
      <c r="J32" s="10">
        <f t="shared" si="3"/>
        <v>49341</v>
      </c>
      <c r="K32" s="10">
        <f t="shared" si="3"/>
        <v>9706</v>
      </c>
      <c r="L32" s="10">
        <f t="shared" si="3"/>
        <v>358233</v>
      </c>
      <c r="M32" s="10">
        <f t="shared" si="3"/>
        <v>1470500</v>
      </c>
      <c r="N32" s="10">
        <f t="shared" si="3"/>
        <v>17646000</v>
      </c>
      <c r="O32" s="14"/>
      <c r="P32" s="14"/>
    </row>
    <row r="33" spans="1:15" ht="15" customHeight="1">
      <c r="A33" s="4">
        <f>A31+1</f>
        <v>8</v>
      </c>
      <c r="B33" s="39" t="s">
        <v>31</v>
      </c>
      <c r="C33" s="40"/>
      <c r="D33" s="40"/>
      <c r="E33" s="10"/>
      <c r="F33" s="41"/>
      <c r="G33" s="40"/>
      <c r="H33" s="40"/>
      <c r="I33" s="40"/>
      <c r="J33" s="40"/>
      <c r="K33" s="40"/>
      <c r="L33" s="40"/>
      <c r="M33" s="13"/>
      <c r="N33" s="13"/>
      <c r="O33" s="14"/>
    </row>
    <row r="34" spans="1:15" ht="15" customHeight="1">
      <c r="A34" s="4">
        <f>A33+1</f>
        <v>9</v>
      </c>
      <c r="B34" s="8" t="s">
        <v>7</v>
      </c>
      <c r="C34" s="11"/>
      <c r="D34" s="11"/>
      <c r="E34" s="9"/>
      <c r="F34" s="11"/>
      <c r="G34" s="11"/>
      <c r="H34" s="11"/>
      <c r="I34" s="11"/>
      <c r="J34" s="11"/>
      <c r="K34" s="11"/>
      <c r="L34" s="40"/>
      <c r="M34" s="13">
        <v>180500</v>
      </c>
      <c r="N34" s="13">
        <f>M34*12</f>
        <v>2166000</v>
      </c>
      <c r="O34" s="14"/>
    </row>
    <row r="35" spans="1:15" ht="15" customHeight="1">
      <c r="A35" s="4">
        <f>A34+1</f>
        <v>10</v>
      </c>
      <c r="B35" s="30" t="s">
        <v>40</v>
      </c>
      <c r="C35" s="45"/>
      <c r="D35" s="11"/>
      <c r="E35" s="9"/>
      <c r="F35" s="11"/>
      <c r="G35" s="11"/>
      <c r="H35" s="11"/>
      <c r="I35" s="11"/>
      <c r="J35" s="11"/>
      <c r="K35" s="11"/>
      <c r="L35" s="40"/>
      <c r="M35" s="40"/>
      <c r="N35" s="13">
        <v>731300</v>
      </c>
      <c r="O35" s="14"/>
    </row>
    <row r="36" spans="1:15" ht="30.75" customHeight="1">
      <c r="A36" s="4">
        <f>A35+1</f>
        <v>11</v>
      </c>
      <c r="B36" s="38" t="s">
        <v>39</v>
      </c>
      <c r="C36" s="44"/>
      <c r="D36" s="11"/>
      <c r="E36" s="9"/>
      <c r="F36" s="11"/>
      <c r="G36" s="11"/>
      <c r="H36" s="11"/>
      <c r="I36" s="11"/>
      <c r="J36" s="11"/>
      <c r="K36" s="11"/>
      <c r="L36" s="40"/>
      <c r="M36" s="40"/>
      <c r="N36" s="13">
        <v>656700</v>
      </c>
      <c r="O36" s="14"/>
    </row>
    <row r="37" spans="1:16" ht="15" customHeight="1">
      <c r="A37" s="7"/>
      <c r="B37" s="8" t="s">
        <v>15</v>
      </c>
      <c r="C37" s="11">
        <f>SUM(C32:C36)</f>
        <v>455.25</v>
      </c>
      <c r="D37" s="9">
        <f>SUM(D32:D36)</f>
        <v>1112267</v>
      </c>
      <c r="E37" s="9">
        <f>SUM(E32:E36)</f>
        <v>3774</v>
      </c>
      <c r="F37" s="9">
        <f>SUM(F32:F36)</f>
        <v>114192</v>
      </c>
      <c r="G37" s="9">
        <f>SUM(G32:G36)</f>
        <v>113535</v>
      </c>
      <c r="H37" s="9"/>
      <c r="I37" s="9">
        <f aca="true" t="shared" si="4" ref="I37:N37">SUM(I32:I36)</f>
        <v>67685</v>
      </c>
      <c r="J37" s="9">
        <f t="shared" si="4"/>
        <v>49341</v>
      </c>
      <c r="K37" s="9">
        <f t="shared" si="4"/>
        <v>9706</v>
      </c>
      <c r="L37" s="9">
        <f t="shared" si="4"/>
        <v>358233</v>
      </c>
      <c r="M37" s="9">
        <f t="shared" si="4"/>
        <v>1651000</v>
      </c>
      <c r="N37" s="9">
        <f t="shared" si="4"/>
        <v>21200000</v>
      </c>
      <c r="O37" s="14"/>
      <c r="P37" s="29"/>
    </row>
    <row r="38" spans="1:16" ht="12.75" customHeight="1">
      <c r="A38" s="58" t="s">
        <v>8</v>
      </c>
      <c r="B38" s="58"/>
      <c r="C38" s="11">
        <f>C22+C37</f>
        <v>1305.45</v>
      </c>
      <c r="D38" s="9">
        <f>D22+D37</f>
        <v>3038178</v>
      </c>
      <c r="E38" s="9">
        <f>E22+E37</f>
        <v>9608</v>
      </c>
      <c r="F38" s="9">
        <f>F22+F37</f>
        <v>141626</v>
      </c>
      <c r="G38" s="9">
        <f>G22+G37</f>
        <v>357624</v>
      </c>
      <c r="H38" s="9"/>
      <c r="I38" s="9">
        <f aca="true" t="shared" si="5" ref="I38:N38">I22+I37</f>
        <v>268579</v>
      </c>
      <c r="J38" s="9">
        <f t="shared" si="5"/>
        <v>171323</v>
      </c>
      <c r="K38" s="9">
        <f t="shared" si="5"/>
        <v>35062</v>
      </c>
      <c r="L38" s="9">
        <f t="shared" si="5"/>
        <v>983822</v>
      </c>
      <c r="M38" s="9">
        <f t="shared" si="5"/>
        <v>4202500</v>
      </c>
      <c r="N38" s="9">
        <f t="shared" si="5"/>
        <v>54483400</v>
      </c>
      <c r="O38" s="14"/>
      <c r="P38" s="14"/>
    </row>
    <row r="39" spans="1:16" ht="12.75" customHeight="1">
      <c r="A39" s="6"/>
      <c r="B39" s="6"/>
      <c r="C39" s="4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4"/>
      <c r="P39" s="14"/>
    </row>
    <row r="40" spans="1:16" ht="12.75" customHeight="1">
      <c r="A40" s="6"/>
      <c r="B40" s="6"/>
      <c r="C40" s="47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4"/>
      <c r="P40" s="14"/>
    </row>
    <row r="41" spans="1:14" ht="10.5" customHeight="1">
      <c r="A41" s="24"/>
      <c r="B41" s="24"/>
      <c r="C41" s="48" t="s">
        <v>36</v>
      </c>
      <c r="D41" s="48"/>
      <c r="E41" s="48"/>
      <c r="F41" s="48"/>
      <c r="G41" s="48"/>
      <c r="H41" s="48"/>
      <c r="I41" s="6"/>
      <c r="J41" s="6"/>
      <c r="K41" s="6"/>
      <c r="L41" s="49" t="s">
        <v>35</v>
      </c>
      <c r="M41" s="49"/>
      <c r="N41" s="49"/>
    </row>
    <row r="42" spans="1:14" ht="10.5" customHeight="1">
      <c r="A42" s="24"/>
      <c r="B42" s="24"/>
      <c r="C42" s="6"/>
      <c r="D42" s="6"/>
      <c r="E42" s="6"/>
      <c r="F42" s="6"/>
      <c r="G42" s="6"/>
      <c r="H42" s="6"/>
      <c r="I42" s="6"/>
      <c r="J42" s="6"/>
      <c r="K42" s="6"/>
      <c r="L42" s="46"/>
      <c r="M42" s="46"/>
      <c r="N42" s="46"/>
    </row>
    <row r="43" spans="1:14" ht="15" customHeight="1">
      <c r="A43" s="6"/>
      <c r="B43" s="6"/>
      <c r="C43" s="48" t="s">
        <v>41</v>
      </c>
      <c r="D43" s="48"/>
      <c r="E43" s="48"/>
      <c r="F43" s="48"/>
      <c r="G43" s="48"/>
      <c r="H43" s="48"/>
      <c r="I43" s="6"/>
      <c r="J43" s="6"/>
      <c r="K43" s="6"/>
      <c r="L43" s="49" t="s">
        <v>42</v>
      </c>
      <c r="M43" s="49"/>
      <c r="N43" s="25"/>
    </row>
    <row r="44" spans="1:14" ht="10.5" customHeight="1">
      <c r="A44" s="6"/>
      <c r="B44" s="6"/>
      <c r="C44" s="6"/>
      <c r="D44" s="6"/>
      <c r="E44" s="6"/>
      <c r="F44" s="23"/>
      <c r="G44" s="6"/>
      <c r="H44" s="6"/>
      <c r="I44" s="6"/>
      <c r="J44" s="6"/>
      <c r="K44" s="6"/>
      <c r="L44" s="25"/>
      <c r="M44" s="25"/>
      <c r="N44" s="25"/>
    </row>
    <row r="45" spans="1:15" ht="15" customHeight="1">
      <c r="A45" s="24"/>
      <c r="B45" s="22"/>
      <c r="C45" s="50" t="s">
        <v>0</v>
      </c>
      <c r="D45" s="50"/>
      <c r="E45" s="50"/>
      <c r="F45" s="50"/>
      <c r="G45" s="50"/>
      <c r="H45" s="50"/>
      <c r="I45" s="22"/>
      <c r="J45" s="22"/>
      <c r="K45" s="22"/>
      <c r="L45" s="49" t="s">
        <v>32</v>
      </c>
      <c r="M45" s="49"/>
      <c r="N45" s="25"/>
      <c r="O45" s="14"/>
    </row>
    <row r="46" spans="1:11" ht="15.75">
      <c r="A46" s="3"/>
      <c r="B46" s="2"/>
      <c r="C46" s="17"/>
      <c r="D46" s="18"/>
      <c r="E46" s="18"/>
      <c r="F46" s="19"/>
      <c r="G46" s="1"/>
      <c r="H46" s="1"/>
      <c r="I46" s="1"/>
      <c r="J46" s="1"/>
      <c r="K46" s="1"/>
    </row>
    <row r="47" spans="1:11" ht="15.75">
      <c r="A47" s="3"/>
      <c r="B47" s="2"/>
      <c r="C47" s="1"/>
      <c r="D47" s="1"/>
      <c r="E47" s="1"/>
      <c r="F47" s="1"/>
      <c r="G47" s="1"/>
      <c r="H47" s="1"/>
      <c r="I47" s="1"/>
      <c r="J47" s="1"/>
      <c r="K47" s="1"/>
    </row>
    <row r="48" spans="1:14" ht="15.75">
      <c r="A48" s="3"/>
      <c r="B48" s="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1" ht="15.75">
      <c r="A49" s="3"/>
      <c r="B49" s="2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3"/>
      <c r="B50" s="2"/>
      <c r="C50" s="1"/>
      <c r="D50" s="28"/>
      <c r="E50" s="1"/>
      <c r="F50" s="1"/>
      <c r="G50" s="1"/>
      <c r="H50" s="1"/>
      <c r="I50" s="1"/>
      <c r="J50" s="1"/>
      <c r="K50" s="1"/>
    </row>
    <row r="51" spans="1:11" ht="15.75">
      <c r="A51" s="3"/>
      <c r="B51" s="2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3"/>
      <c r="B52" s="2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3"/>
      <c r="B53" s="2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3"/>
      <c r="B54" s="2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3"/>
      <c r="B55" s="2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3"/>
      <c r="B56" s="2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3"/>
      <c r="B57" s="2"/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s="3"/>
      <c r="B58" s="2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3"/>
      <c r="B59" s="2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s="3"/>
      <c r="B60" s="2"/>
      <c r="C60" s="1"/>
      <c r="D60" s="1"/>
      <c r="E60" s="1"/>
      <c r="F60" s="1"/>
      <c r="G60" s="1"/>
      <c r="H60" s="1"/>
      <c r="I60" s="1"/>
      <c r="J60" s="1"/>
      <c r="K60" s="1"/>
    </row>
    <row r="61" spans="1:11" ht="15.75">
      <c r="A61" s="3"/>
      <c r="B61" s="2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3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3"/>
      <c r="B63" s="2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3"/>
      <c r="B64" s="2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3"/>
      <c r="B65" s="2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3"/>
      <c r="B66" s="2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3"/>
      <c r="B67" s="2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3"/>
      <c r="B68" s="2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3"/>
      <c r="B69" s="2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3"/>
      <c r="B70" s="2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3"/>
      <c r="B71" s="2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3"/>
      <c r="B72" s="2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3"/>
      <c r="B73" s="2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3"/>
      <c r="B74" s="2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3"/>
      <c r="B75" s="2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3"/>
      <c r="B76" s="2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3"/>
      <c r="B77" s="2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3"/>
      <c r="B78" s="2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3"/>
      <c r="B79" s="2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3"/>
      <c r="B80" s="2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3"/>
      <c r="B81" s="2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3"/>
      <c r="B82" s="2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3"/>
      <c r="B83" s="2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3"/>
      <c r="B84" s="2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3"/>
      <c r="B85" s="2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3"/>
      <c r="B86" s="2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3"/>
      <c r="B87" s="2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3"/>
      <c r="B88" s="2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3"/>
      <c r="B89" s="2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3"/>
      <c r="B90" s="2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3"/>
      <c r="B91" s="2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3"/>
      <c r="B92" s="2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3"/>
      <c r="B93" s="2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3"/>
      <c r="B94" s="2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3"/>
      <c r="B95" s="2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3"/>
      <c r="B96" s="2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3"/>
      <c r="B97" s="2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3"/>
      <c r="B98" s="2"/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3"/>
      <c r="B99" s="2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>
      <c r="A100" s="3"/>
      <c r="B100" s="2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3"/>
      <c r="B101" s="2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3"/>
      <c r="B102" s="2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3"/>
      <c r="B103" s="2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3"/>
      <c r="B104" s="2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>
      <c r="A105" s="3"/>
      <c r="B105" s="2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3"/>
      <c r="B106" s="2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3"/>
      <c r="B107" s="2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3"/>
      <c r="B108" s="2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3"/>
      <c r="B109" s="2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3"/>
      <c r="B110" s="2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3"/>
      <c r="B111" s="2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3"/>
      <c r="B112" s="2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3"/>
      <c r="B113" s="2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3"/>
      <c r="B114" s="2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3"/>
      <c r="B115" s="2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3"/>
      <c r="B116" s="2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3"/>
      <c r="B117" s="2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3"/>
      <c r="B118" s="2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3"/>
      <c r="B119" s="2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3"/>
      <c r="B120" s="2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3"/>
      <c r="B121" s="2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3"/>
      <c r="B122" s="2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3"/>
      <c r="B123" s="2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3"/>
      <c r="B124" s="2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3"/>
      <c r="B125" s="2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3"/>
      <c r="B126" s="2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3"/>
      <c r="B127" s="2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3"/>
      <c r="B128" s="2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3"/>
      <c r="B129" s="2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3"/>
      <c r="B130" s="2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>
      <c r="A131" s="3"/>
      <c r="B131" s="2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3"/>
      <c r="B132" s="2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3"/>
      <c r="B133" s="2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3"/>
      <c r="B134" s="2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3"/>
      <c r="B135" s="2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>
      <c r="A136" s="3"/>
      <c r="B136" s="2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3"/>
      <c r="B137" s="2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3"/>
      <c r="B138" s="2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3"/>
      <c r="B139" s="2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3"/>
      <c r="B140" s="2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>
      <c r="A141" s="3"/>
      <c r="B141" s="2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3"/>
      <c r="B142" s="2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3"/>
      <c r="B143" s="2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3"/>
      <c r="B144" s="2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3"/>
      <c r="B145" s="2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>
      <c r="A146" s="3"/>
      <c r="B146" s="2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>
      <c r="A147" s="3"/>
      <c r="B147" s="2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>
      <c r="A148" s="3"/>
      <c r="B148" s="2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>
      <c r="A149" s="3"/>
      <c r="B149" s="2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>
      <c r="A150" s="3"/>
      <c r="B150" s="2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>
      <c r="A151" s="3"/>
      <c r="B151" s="2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>
      <c r="A152" s="3"/>
      <c r="B152" s="2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>
      <c r="A153" s="3"/>
      <c r="B153" s="2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>
      <c r="A154" s="3"/>
      <c r="B154" s="2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>
      <c r="A155" s="3"/>
      <c r="B155" s="2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>
      <c r="A156" s="3"/>
      <c r="B156" s="2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>
      <c r="A157" s="3"/>
      <c r="B157" s="2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>
      <c r="A158" s="3"/>
      <c r="B158" s="2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>
      <c r="A159" s="3"/>
      <c r="B159" s="2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>
      <c r="A160" s="3"/>
      <c r="B160" s="2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>
      <c r="A161" s="3"/>
      <c r="B161" s="2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>
      <c r="A162" s="3"/>
      <c r="B162" s="2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>
      <c r="A163" s="3"/>
      <c r="B163" s="2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>
      <c r="A164" s="3"/>
      <c r="B164" s="2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>
      <c r="A165" s="3"/>
      <c r="B165" s="2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>
      <c r="A166" s="3"/>
      <c r="B166" s="2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>
      <c r="A167" s="3"/>
      <c r="B167" s="2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>
      <c r="A168" s="3"/>
      <c r="B168" s="2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>
      <c r="A169" s="3"/>
      <c r="B169" s="2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>
      <c r="A170" s="3"/>
      <c r="B170" s="2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>
      <c r="A171" s="3"/>
      <c r="B171" s="2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>
      <c r="A172" s="3"/>
      <c r="B172" s="2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>
      <c r="A173" s="3"/>
      <c r="B173" s="2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>
      <c r="A174" s="3"/>
      <c r="B174" s="2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>
      <c r="A175" s="3"/>
      <c r="B175" s="2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>
      <c r="A176" s="3"/>
      <c r="B176" s="2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3"/>
      <c r="B177" s="2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>
      <c r="A178" s="3"/>
      <c r="B178" s="2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3"/>
      <c r="B179" s="2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3"/>
      <c r="B180" s="2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3"/>
      <c r="B181" s="2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3"/>
      <c r="B182" s="2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>
      <c r="A183" s="3"/>
      <c r="B183" s="2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>
      <c r="A184" s="3"/>
      <c r="B184" s="2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>
      <c r="A185" s="3"/>
      <c r="B185" s="2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>
      <c r="A186" s="3"/>
      <c r="B186" s="2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>
      <c r="A187" s="3"/>
      <c r="B187" s="2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>
      <c r="A188" s="3"/>
      <c r="B188" s="2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>
      <c r="A189" s="3"/>
      <c r="B189" s="2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>
      <c r="A190" s="3"/>
      <c r="B190" s="2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>
      <c r="A191" s="3"/>
      <c r="B191" s="2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>
      <c r="A192" s="3"/>
      <c r="B192" s="2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>
      <c r="A193" s="3"/>
      <c r="B193" s="2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>
      <c r="A194" s="3"/>
      <c r="B194" s="2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>
      <c r="A195" s="3"/>
      <c r="B195" s="2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>
      <c r="A196" s="3"/>
      <c r="B196" s="2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>
      <c r="A197" s="3"/>
      <c r="B197" s="2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>
      <c r="A198" s="3"/>
      <c r="B198" s="2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>
      <c r="A199" s="3"/>
      <c r="B199" s="2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>
      <c r="A200" s="3"/>
      <c r="B200" s="2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>
      <c r="A201" s="3"/>
      <c r="B201" s="2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>
      <c r="A202" s="3"/>
      <c r="B202" s="2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>
      <c r="A203" s="3"/>
      <c r="B203" s="2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>
      <c r="A204" s="3"/>
      <c r="B204" s="2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>
      <c r="A205" s="3"/>
      <c r="B205" s="2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>
      <c r="A206" s="3"/>
      <c r="B206" s="2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>
      <c r="A207" s="3"/>
      <c r="B207" s="2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>
      <c r="A208" s="3"/>
      <c r="B208" s="2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>
      <c r="A209" s="3"/>
      <c r="B209" s="2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>
      <c r="A210" s="3"/>
      <c r="B210" s="2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3"/>
      <c r="B211" s="2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>
      <c r="A212" s="3"/>
      <c r="B212" s="2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>
      <c r="A213" s="3"/>
      <c r="B213" s="2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>
      <c r="A214" s="3"/>
      <c r="B214" s="2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>
      <c r="A215" s="3"/>
      <c r="B215" s="2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>
      <c r="A216" s="3"/>
      <c r="B216" s="2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>
      <c r="A217" s="3"/>
      <c r="B217" s="2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>
      <c r="A218" s="3"/>
      <c r="B218" s="2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>
      <c r="A219" s="3"/>
      <c r="B219" s="2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>
      <c r="A220" s="3"/>
      <c r="B220" s="2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>
      <c r="A221" s="3"/>
      <c r="B221" s="2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>
      <c r="A222" s="3"/>
      <c r="B222" s="2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>
      <c r="A223" s="3"/>
      <c r="B223" s="2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>
      <c r="A224" s="3"/>
      <c r="B224" s="2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>
      <c r="A225" s="3"/>
      <c r="B225" s="2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>
      <c r="A226" s="3"/>
      <c r="B226" s="2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>
      <c r="A227" s="3"/>
      <c r="B227" s="2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>
      <c r="A228" s="3"/>
      <c r="B228" s="2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>
      <c r="A229" s="3"/>
      <c r="B229" s="2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>
      <c r="A230" s="3"/>
      <c r="B230" s="2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>
      <c r="A231" s="3"/>
      <c r="B231" s="2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>
      <c r="A232" s="3"/>
      <c r="B232" s="2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>
      <c r="A233" s="3"/>
      <c r="B233" s="2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>
      <c r="A234" s="3"/>
      <c r="B234" s="2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>
      <c r="A235" s="3"/>
      <c r="B235" s="2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>
      <c r="A236" s="3"/>
      <c r="B236" s="2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>
      <c r="A237" s="3"/>
      <c r="B237" s="2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>
      <c r="A238" s="3"/>
      <c r="B238" s="2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>
      <c r="A239" s="3"/>
      <c r="B239" s="2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>
      <c r="A240" s="3"/>
      <c r="B240" s="2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>
      <c r="A241" s="3"/>
      <c r="B241" s="2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>
      <c r="A242" s="3"/>
      <c r="B242" s="2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>
      <c r="A243" s="3"/>
      <c r="B243" s="2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>
      <c r="A244" s="3"/>
      <c r="B244" s="2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>
      <c r="A245" s="3"/>
      <c r="B245" s="2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>
      <c r="A246" s="3"/>
      <c r="B246" s="2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>
      <c r="A247" s="3"/>
      <c r="B247" s="2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>
      <c r="A248" s="3"/>
      <c r="B248" s="2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>
      <c r="A249" s="3"/>
      <c r="B249" s="2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>
      <c r="A250" s="3"/>
      <c r="B250" s="2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>
      <c r="A251" s="3"/>
      <c r="B251" s="2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>
      <c r="A252" s="3"/>
      <c r="B252" s="2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>
      <c r="A253" s="3"/>
      <c r="B253" s="2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>
      <c r="A254" s="3"/>
      <c r="B254" s="2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>
      <c r="A255" s="3"/>
      <c r="B255" s="2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>
      <c r="A256" s="3"/>
      <c r="B256" s="2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>
      <c r="A257" s="3"/>
      <c r="B257" s="2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>
      <c r="A258" s="3"/>
      <c r="B258" s="2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>
      <c r="A259" s="3"/>
      <c r="B259" s="2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>
      <c r="A260" s="3"/>
      <c r="B260" s="2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>
      <c r="A261" s="3"/>
      <c r="B261" s="2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>
      <c r="A262" s="3"/>
      <c r="B262" s="2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>
      <c r="A263" s="3"/>
      <c r="B263" s="2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>
      <c r="A264" s="3"/>
      <c r="B264" s="2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>
      <c r="A265" s="3"/>
      <c r="B265" s="2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>
      <c r="A266" s="3"/>
      <c r="B266" s="2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>
      <c r="A267" s="3"/>
      <c r="B267" s="2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>
      <c r="A268" s="3"/>
      <c r="B268" s="2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>
      <c r="A269" s="3"/>
      <c r="B269" s="2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>
      <c r="A270" s="3"/>
      <c r="B270" s="2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>
      <c r="A271" s="3"/>
      <c r="B271" s="2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>
      <c r="A272" s="3"/>
      <c r="B272" s="2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>
      <c r="A273" s="3"/>
      <c r="B273" s="2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>
      <c r="A274" s="3"/>
      <c r="B274" s="2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>
      <c r="A275" s="3"/>
      <c r="B275" s="2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>
      <c r="A276" s="3"/>
      <c r="B276" s="2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>
      <c r="A277" s="3"/>
      <c r="B277" s="2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>
      <c r="A278" s="3"/>
      <c r="B278" s="2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>
      <c r="A279" s="3"/>
      <c r="B279" s="2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>
      <c r="A280" s="3"/>
      <c r="B280" s="2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>
      <c r="A281" s="3"/>
      <c r="B281" s="2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>
      <c r="A282" s="3"/>
      <c r="B282" s="2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>
      <c r="A283" s="3"/>
      <c r="B283" s="2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>
      <c r="A284" s="3"/>
      <c r="B284" s="2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>
      <c r="A285" s="3"/>
      <c r="B285" s="2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>
      <c r="A286" s="3"/>
      <c r="B286" s="2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>
      <c r="A287" s="3"/>
      <c r="B287" s="2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>
      <c r="A288" s="3"/>
      <c r="B288" s="2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>
      <c r="A289" s="3"/>
      <c r="B289" s="2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>
      <c r="A290" s="3"/>
      <c r="B290" s="2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>
      <c r="A291" s="3"/>
      <c r="B291" s="2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>
      <c r="A292" s="3"/>
      <c r="B292" s="2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>
      <c r="A293" s="3"/>
      <c r="B293" s="2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>
      <c r="A294" s="3"/>
      <c r="B294" s="2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>
      <c r="A295" s="3"/>
      <c r="B295" s="2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>
      <c r="A296" s="3"/>
      <c r="B296" s="2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>
      <c r="A297" s="3"/>
      <c r="B297" s="2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>
      <c r="A298" s="3"/>
      <c r="B298" s="2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>
      <c r="A299" s="3"/>
      <c r="B299" s="2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>
      <c r="A300" s="3"/>
      <c r="B300" s="2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>
      <c r="A301" s="3"/>
      <c r="B301" s="2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>
      <c r="A302" s="3"/>
      <c r="B302" s="2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>
      <c r="A303" s="3"/>
      <c r="B303" s="2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>
      <c r="A304" s="3"/>
      <c r="B304" s="2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>
      <c r="A305" s="3"/>
      <c r="B305" s="2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>
      <c r="A306" s="3"/>
      <c r="B306" s="2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>
      <c r="A307" s="3"/>
      <c r="B307" s="2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>
      <c r="A308" s="3"/>
      <c r="B308" s="2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>
      <c r="A309" s="3"/>
      <c r="B309" s="2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>
      <c r="A310" s="3"/>
      <c r="B310" s="2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>
      <c r="A311" s="3"/>
      <c r="B311" s="2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>
      <c r="A312" s="3"/>
      <c r="B312" s="2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>
      <c r="A313" s="3"/>
      <c r="B313" s="2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>
      <c r="A314" s="3"/>
      <c r="B314" s="2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>
      <c r="A315" s="3"/>
      <c r="B315" s="2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>
      <c r="A316" s="3"/>
      <c r="B316" s="2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>
      <c r="A317" s="3"/>
      <c r="B317" s="2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>
      <c r="A318" s="3"/>
      <c r="B318" s="2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>
      <c r="A319" s="3"/>
      <c r="B319" s="2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>
      <c r="A320" s="3"/>
      <c r="B320" s="2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>
      <c r="A321" s="3"/>
      <c r="B321" s="2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>
      <c r="A322" s="3"/>
      <c r="B322" s="2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>
      <c r="A323" s="3"/>
      <c r="B323" s="2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>
      <c r="A324" s="3"/>
      <c r="B324" s="2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>
      <c r="A325" s="3"/>
      <c r="B325" s="2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>
      <c r="A326" s="3"/>
      <c r="B326" s="2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>
      <c r="A327" s="3"/>
      <c r="B327" s="2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>
      <c r="A328" s="3"/>
      <c r="B328" s="2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>
      <c r="A329" s="3"/>
      <c r="B329" s="2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>
      <c r="A330" s="3"/>
      <c r="B330" s="2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>
      <c r="A331" s="3"/>
      <c r="B331" s="2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>
      <c r="A332" s="3"/>
      <c r="B332" s="2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>
      <c r="A333" s="3"/>
      <c r="B333" s="2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>
      <c r="A334" s="3"/>
      <c r="B334" s="2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>
      <c r="A335" s="3"/>
      <c r="B335" s="2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>
      <c r="A336" s="3"/>
      <c r="B336" s="2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>
      <c r="A337" s="3"/>
      <c r="B337" s="2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>
      <c r="A338" s="3"/>
      <c r="B338" s="2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>
      <c r="A339" s="3"/>
      <c r="B339" s="2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>
      <c r="A340" s="3"/>
      <c r="B340" s="2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>
      <c r="A341" s="3"/>
      <c r="B341" s="2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>
      <c r="A342" s="3"/>
      <c r="B342" s="2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>
      <c r="A343" s="3"/>
      <c r="B343" s="2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>
      <c r="A344" s="3"/>
      <c r="B344" s="2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>
      <c r="A345" s="3"/>
      <c r="B345" s="2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>
      <c r="A346" s="3"/>
      <c r="B346" s="2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>
      <c r="A347" s="3"/>
      <c r="B347" s="2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>
      <c r="A348" s="3"/>
      <c r="B348" s="2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>
      <c r="A349" s="3"/>
      <c r="B349" s="2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>
      <c r="A350" s="3"/>
      <c r="B350" s="2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>
      <c r="A351" s="3"/>
      <c r="B351" s="2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>
      <c r="A352" s="3"/>
      <c r="B352" s="2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>
      <c r="A353" s="3"/>
      <c r="B353" s="2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>
      <c r="A354" s="3"/>
      <c r="B354" s="2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>
      <c r="A355" s="3"/>
      <c r="B355" s="2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>
      <c r="A356" s="3"/>
      <c r="B356" s="2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>
      <c r="A357" s="3"/>
      <c r="B357" s="2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>
      <c r="A358" s="3"/>
      <c r="B358" s="2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>
      <c r="A359" s="3"/>
      <c r="B359" s="2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>
      <c r="A360" s="3"/>
      <c r="B360" s="2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>
      <c r="A361" s="3"/>
      <c r="B361" s="2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>
      <c r="A362" s="3"/>
      <c r="B362" s="2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>
      <c r="A363" s="3"/>
      <c r="B363" s="2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>
      <c r="A364" s="3"/>
      <c r="B364" s="2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>
      <c r="A365" s="3"/>
      <c r="B365" s="2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>
      <c r="A366" s="3"/>
      <c r="B366" s="2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>
      <c r="A367" s="3"/>
      <c r="B367" s="2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>
      <c r="A368" s="3"/>
      <c r="B368" s="2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>
      <c r="A369" s="3"/>
      <c r="B369" s="2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>
      <c r="A370" s="3"/>
      <c r="B370" s="2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>
      <c r="A371" s="3"/>
      <c r="B371" s="2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>
      <c r="A372" s="3"/>
      <c r="B372" s="2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>
      <c r="A373" s="3"/>
      <c r="B373" s="2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>
      <c r="A374" s="3"/>
      <c r="B374" s="2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>
      <c r="A375" s="3"/>
      <c r="B375" s="2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>
      <c r="A376" s="3"/>
      <c r="B376" s="2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>
      <c r="A377" s="3"/>
      <c r="B377" s="2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>
      <c r="A378" s="3"/>
      <c r="B378" s="2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>
      <c r="A379" s="3"/>
      <c r="B379" s="2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>
      <c r="A380" s="3"/>
      <c r="B380" s="2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>
      <c r="A381" s="3"/>
      <c r="B381" s="2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>
      <c r="A382" s="3"/>
      <c r="B382" s="2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>
      <c r="A383" s="3"/>
      <c r="B383" s="2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>
      <c r="A384" s="3"/>
      <c r="B384" s="2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>
      <c r="A385" s="3"/>
      <c r="B385" s="2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>
      <c r="A386" s="3"/>
      <c r="B386" s="2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>
      <c r="A387" s="3"/>
      <c r="B387" s="2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>
      <c r="A388" s="3"/>
      <c r="B388" s="2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>
      <c r="A389" s="3"/>
      <c r="B389" s="2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>
      <c r="A390" s="3"/>
      <c r="B390" s="2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>
      <c r="A391" s="3"/>
      <c r="C391" s="1"/>
      <c r="D391" s="1"/>
      <c r="E391" s="1"/>
      <c r="F391" s="1"/>
      <c r="G391" s="1"/>
      <c r="H391" s="1"/>
      <c r="I391" s="1"/>
      <c r="J391" s="1"/>
      <c r="K391" s="1"/>
    </row>
  </sheetData>
  <mergeCells count="20">
    <mergeCell ref="A38:B38"/>
    <mergeCell ref="A1:N1"/>
    <mergeCell ref="A2:N2"/>
    <mergeCell ref="L4:L5"/>
    <mergeCell ref="M4:M5"/>
    <mergeCell ref="N4:N5"/>
    <mergeCell ref="A4:A5"/>
    <mergeCell ref="D4:D5"/>
    <mergeCell ref="C4:C5"/>
    <mergeCell ref="B4:B5"/>
    <mergeCell ref="A7:N7"/>
    <mergeCell ref="A23:N23"/>
    <mergeCell ref="E4:H4"/>
    <mergeCell ref="I4:K4"/>
    <mergeCell ref="C41:H41"/>
    <mergeCell ref="L41:N41"/>
    <mergeCell ref="L45:M45"/>
    <mergeCell ref="C45:H45"/>
    <mergeCell ref="C43:H43"/>
    <mergeCell ref="L43:M43"/>
  </mergeCells>
  <printOptions horizontalCentered="1"/>
  <pageMargins left="0.5905511811023623" right="0.3937007874015748" top="0.3937007874015748" bottom="0.1968503937007874" header="0" footer="0"/>
  <pageSetup horizontalDpi="240" verticalDpi="240" orientation="landscape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Customer</cp:lastModifiedBy>
  <cp:lastPrinted>2016-02-22T12:50:16Z</cp:lastPrinted>
  <dcterms:created xsi:type="dcterms:W3CDTF">2000-05-08T07:06:45Z</dcterms:created>
  <dcterms:modified xsi:type="dcterms:W3CDTF">2016-03-24T08:31:43Z</dcterms:modified>
  <cp:category/>
  <cp:version/>
  <cp:contentType/>
  <cp:contentStatus/>
</cp:coreProperties>
</file>